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mornpen-my.sharepoint.com/personal/brenda_lee_mornpen_vic_gov_au/Documents/Desktop/Offset Scheme/"/>
    </mc:Choice>
  </mc:AlternateContent>
  <xr:revisionPtr revIDLastSave="1" documentId="8_{050E5C05-FBA0-450A-B4B7-6EEC81ECA3E0}" xr6:coauthVersionLast="47" xr6:coauthVersionMax="47" xr10:uidLastSave="{13D59963-018F-4B7E-9D16-A5FC7E4EB2A7}"/>
  <workbookProtection workbookAlgorithmName="SHA-512" workbookHashValue="HDg6pdqg9elhAK0fN26cvhoxeF2bOgpYm4GzJm+SEB7/lA2vvajXeghV7NDQfGtmjFafb1H0PC8O3zWdkH7SAw==" workbookSaltValue="fnenbDVg7J9EeMG85r0gxA==" workbookSpinCount="100000" lockStructure="1"/>
  <bookViews>
    <workbookView xWindow="-28920" yWindow="0" windowWidth="29040" windowHeight="15840" xr2:uid="{325CBC2B-9D2E-46A4-A398-54FFCEC721AB}"/>
  </bookViews>
  <sheets>
    <sheet name="Calculator" sheetId="1" r:id="rId1"/>
    <sheet name="Fields"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7" i="1" l="1"/>
  <c r="E15" i="2" s="1"/>
  <c r="D28" i="1" s="1"/>
  <c r="D31" i="1" s="1"/>
  <c r="D30" i="1" l="1"/>
  <c r="D29" i="1"/>
  <c r="D15" i="1" l="1"/>
  <c r="D14" i="1"/>
  <c r="D13" i="1"/>
</calcChain>
</file>

<file path=xl/sharedStrings.xml><?xml version="1.0" encoding="utf-8"?>
<sst xmlns="http://schemas.openxmlformats.org/spreadsheetml/2006/main" count="41" uniqueCount="36">
  <si>
    <t>Mornington Peninsula Shire</t>
  </si>
  <si>
    <t>Please enter development details</t>
  </si>
  <si>
    <t>Notes:</t>
  </si>
  <si>
    <t>SUBDIVISION APPLICATIONS</t>
  </si>
  <si>
    <t>Please enter subdivision details</t>
  </si>
  <si>
    <t>Enter number of lots</t>
  </si>
  <si>
    <t>Stormwater Quality Contribution Estimator</t>
  </si>
  <si>
    <t>For sites that use the STORM calculator to assess stormwater quality, the contribution payment shall be reduced by the same percentage achieved in the STORM assessment</t>
  </si>
  <si>
    <t>For example, a site that achieves a STORM Rating of 60% shall, subject to Council approval, have the in-lieu contribution payment reduced by 60%</t>
  </si>
  <si>
    <t>For sites that are required to use MUSIC outputs to assess stormwater quality, the contribution payment shall be reduced by the same percentage as the ratio of Total Nitrogen (TN) removal to the Best Practice target of 45% reduction.</t>
  </si>
  <si>
    <t>For example, a site that achieves a TN removal of 18% shall, subject to Council approval, have the in-lieu contribution payment reduced by 40% (i.e. 18 divided by 45)</t>
  </si>
  <si>
    <t>* Mornington Peninsula Shire reserves the right to amend the contribution amount payable, using the rates applicable at the time of payment</t>
  </si>
  <si>
    <t>DEVELOPMENT APPLICATIONS - Also use for integrated development &amp; subdivision applications</t>
  </si>
  <si>
    <t>Calculation details:</t>
  </si>
  <si>
    <t>Gross Contribution payment</t>
  </si>
  <si>
    <t>Credit for any stormwater quality measures to be implemented on-site</t>
  </si>
  <si>
    <t>Net Contribution payment</t>
  </si>
  <si>
    <r>
      <t>Total subdivision area (m</t>
    </r>
    <r>
      <rPr>
        <vertAlign val="superscript"/>
        <sz val="11"/>
        <color theme="1"/>
        <rFont val="Calibri"/>
        <family val="2"/>
        <scheme val="minor"/>
      </rPr>
      <t>2</t>
    </r>
    <r>
      <rPr>
        <sz val="11"/>
        <color theme="1"/>
        <rFont val="Calibri"/>
        <family val="2"/>
        <scheme val="minor"/>
      </rPr>
      <t>)</t>
    </r>
  </si>
  <si>
    <t>Relative density ratio</t>
  </si>
  <si>
    <t>Lot size</t>
  </si>
  <si>
    <t>Relative Density</t>
  </si>
  <si>
    <t>Select subdivision type</t>
  </si>
  <si>
    <t>Residential</t>
  </si>
  <si>
    <t>Commercial</t>
  </si>
  <si>
    <t>Industrial</t>
  </si>
  <si>
    <t>Subdivision</t>
  </si>
  <si>
    <t>Type</t>
  </si>
  <si>
    <t>Percentage of Best Practice Water Quality Achieved (enter a number between 0 to 100 - see Notes for the number)</t>
  </si>
  <si>
    <t>Average lot size (m2)</t>
  </si>
  <si>
    <t xml:space="preserve">Industrial Relative Density = </t>
  </si>
  <si>
    <t>Commercial Relative Density =</t>
  </si>
  <si>
    <r>
      <rPr>
        <u/>
        <sz val="11"/>
        <color theme="1"/>
        <rFont val="Calibri"/>
        <family val="2"/>
        <scheme val="minor"/>
      </rPr>
      <t>Residential</t>
    </r>
    <r>
      <rPr>
        <sz val="11"/>
        <color theme="1"/>
        <rFont val="Calibri"/>
        <family val="2"/>
        <scheme val="minor"/>
      </rPr>
      <t xml:space="preserve"> Relative Density Ratio table</t>
    </r>
  </si>
  <si>
    <t>VLOOKUP RESULT</t>
  </si>
  <si>
    <r>
      <t xml:space="preserve">Total </t>
    </r>
    <r>
      <rPr>
        <u/>
        <sz val="11"/>
        <color theme="1"/>
        <rFont val="Calibri"/>
        <family val="2"/>
        <scheme val="minor"/>
      </rPr>
      <t>Impervious</t>
    </r>
    <r>
      <rPr>
        <sz val="11"/>
        <color theme="1"/>
        <rFont val="Calibri"/>
        <family val="2"/>
        <scheme val="minor"/>
      </rPr>
      <t xml:space="preserve"> Area (m</t>
    </r>
    <r>
      <rPr>
        <vertAlign val="superscript"/>
        <sz val="11"/>
        <color theme="1"/>
        <rFont val="Calibri"/>
        <family val="2"/>
        <scheme val="minor"/>
      </rPr>
      <t>2</t>
    </r>
    <r>
      <rPr>
        <sz val="11"/>
        <color theme="1"/>
        <rFont val="Calibri"/>
        <family val="2"/>
        <scheme val="minor"/>
      </rPr>
      <t>)</t>
    </r>
  </si>
  <si>
    <t>The following calculation rates apply from the 1 July 2022 and are subject to change*</t>
  </si>
  <si>
    <t>Input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</si>
</sst>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7" x14ac:knownFonts="1">
    <font>
      <sz val="11"/>
      <color theme="1"/>
      <name val="Calibri"/>
      <family val="2"/>
      <scheme val="minor"/>
    </font>
    <font>
      <vertAlign val="superscript"/>
      <sz val="11"/>
      <color theme="1"/>
      <name val="Calibri"/>
      <family val="2"/>
      <scheme val="minor"/>
    </font>
    <font>
      <sz val="20"/>
      <color theme="1"/>
      <name val="Calibri"/>
      <family val="2"/>
      <scheme val="minor"/>
    </font>
    <font>
      <sz val="26"/>
      <color theme="1"/>
      <name val="Calibri"/>
      <family val="2"/>
      <scheme val="minor"/>
    </font>
    <font>
      <u/>
      <sz val="11"/>
      <color theme="1"/>
      <name val="Calibri"/>
      <family val="2"/>
      <scheme val="minor"/>
    </font>
    <font>
      <sz val="11"/>
      <color rgb="FF3F3F76"/>
      <name val="Calibri"/>
      <family val="2"/>
      <scheme val="minor"/>
    </font>
    <font>
      <b/>
      <sz val="11"/>
      <color rgb="FFFA7D00"/>
      <name val="Calibri"/>
      <family val="2"/>
      <scheme val="minor"/>
    </font>
  </fonts>
  <fills count="8">
    <fill>
      <patternFill patternType="none"/>
    </fill>
    <fill>
      <patternFill patternType="gray125"/>
    </fill>
    <fill>
      <patternFill patternType="solid">
        <fgColor theme="8" tint="0.39997558519241921"/>
        <bgColor indexed="64"/>
      </patternFill>
    </fill>
    <fill>
      <patternFill patternType="solid">
        <fgColor theme="9"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rgb="FFFFCC99"/>
      </patternFill>
    </fill>
    <fill>
      <patternFill patternType="solid">
        <fgColor rgb="FFF2F2F2"/>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7F7F7F"/>
      </left>
      <right style="medium">
        <color indexed="64"/>
      </right>
      <top style="medium">
        <color indexed="64"/>
      </top>
      <bottom style="thin">
        <color rgb="FF7F7F7F"/>
      </bottom>
      <diagonal/>
    </border>
    <border>
      <left style="thin">
        <color rgb="FF7F7F7F"/>
      </left>
      <right style="medium">
        <color indexed="64"/>
      </right>
      <top style="thin">
        <color rgb="FF7F7F7F"/>
      </top>
      <bottom style="medium">
        <color indexed="64"/>
      </bottom>
      <diagonal/>
    </border>
    <border>
      <left style="thin">
        <color rgb="FF7F7F7F"/>
      </left>
      <right style="medium">
        <color indexed="64"/>
      </right>
      <top style="thin">
        <color rgb="FF7F7F7F"/>
      </top>
      <bottom style="thin">
        <color rgb="FF7F7F7F"/>
      </bottom>
      <diagonal/>
    </border>
    <border>
      <left/>
      <right/>
      <top style="medium">
        <color indexed="64"/>
      </top>
      <bottom style="medium">
        <color indexed="64"/>
      </bottom>
      <diagonal/>
    </border>
    <border>
      <left style="thin">
        <color rgb="FF7F7F7F"/>
      </left>
      <right style="medium">
        <color indexed="64"/>
      </right>
      <top style="thin">
        <color rgb="FF7F7F7F"/>
      </top>
      <bottom/>
      <diagonal/>
    </border>
  </borders>
  <cellStyleXfs count="3">
    <xf numFmtId="0" fontId="0" fillId="0" borderId="0"/>
    <xf numFmtId="0" fontId="5" fillId="6" borderId="10" applyNumberFormat="0" applyAlignment="0" applyProtection="0"/>
    <xf numFmtId="0" fontId="6" fillId="7" borderId="10" applyNumberFormat="0" applyAlignment="0" applyProtection="0"/>
  </cellStyleXfs>
  <cellXfs count="49">
    <xf numFmtId="0" fontId="0" fillId="0" borderId="0" xfId="0"/>
    <xf numFmtId="0" fontId="0" fillId="0" borderId="0" xfId="0" applyAlignment="1">
      <alignment wrapText="1"/>
    </xf>
    <xf numFmtId="0" fontId="2" fillId="0" borderId="0" xfId="0" applyFont="1"/>
    <xf numFmtId="0" fontId="3" fillId="0" borderId="0" xfId="0" applyFont="1"/>
    <xf numFmtId="0" fontId="0" fillId="0" borderId="0" xfId="0" applyAlignment="1">
      <alignment vertical="top"/>
    </xf>
    <xf numFmtId="0" fontId="0" fillId="0" borderId="1" xfId="0" applyBorder="1" applyAlignment="1">
      <alignment wrapText="1"/>
    </xf>
    <xf numFmtId="0" fontId="0" fillId="0" borderId="0" xfId="0" applyFill="1" applyBorder="1" applyAlignment="1">
      <alignment wrapText="1"/>
    </xf>
    <xf numFmtId="0" fontId="0" fillId="0" borderId="1" xfId="0" applyFill="1" applyBorder="1" applyAlignment="1">
      <alignment wrapText="1"/>
    </xf>
    <xf numFmtId="0" fontId="0" fillId="0" borderId="0" xfId="0" applyAlignment="1">
      <alignment horizontal="right"/>
    </xf>
    <xf numFmtId="0" fontId="0" fillId="0" borderId="0" xfId="0" applyFill="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0" fillId="0" borderId="6" xfId="0" applyBorder="1"/>
    <xf numFmtId="0" fontId="0" fillId="0" borderId="0" xfId="0" applyBorder="1" applyAlignment="1">
      <alignment wrapText="1"/>
    </xf>
    <xf numFmtId="164" fontId="0" fillId="0" borderId="0" xfId="0" applyNumberFormat="1" applyBorder="1" applyAlignment="1">
      <alignment horizontal="right"/>
    </xf>
    <xf numFmtId="0" fontId="0" fillId="0" borderId="7" xfId="0" applyBorder="1"/>
    <xf numFmtId="0" fontId="0" fillId="0" borderId="8" xfId="0" applyBorder="1" applyAlignment="1">
      <alignment wrapText="1"/>
    </xf>
    <xf numFmtId="164" fontId="0" fillId="0" borderId="8" xfId="0" applyNumberFormat="1" applyBorder="1" applyAlignment="1">
      <alignment horizontal="right"/>
    </xf>
    <xf numFmtId="0" fontId="0" fillId="0" borderId="9" xfId="0" applyBorder="1"/>
    <xf numFmtId="0" fontId="0" fillId="0" borderId="3" xfId="0" applyBorder="1" applyAlignment="1">
      <alignment wrapText="1"/>
    </xf>
    <xf numFmtId="0" fontId="0" fillId="2" borderId="2" xfId="0" applyFill="1" applyBorder="1"/>
    <xf numFmtId="0" fontId="0" fillId="2" borderId="7" xfId="0" applyFill="1" applyBorder="1" applyAlignment="1">
      <alignment wrapText="1"/>
    </xf>
    <xf numFmtId="0" fontId="0" fillId="3" borderId="2" xfId="0" applyFill="1" applyBorder="1" applyAlignment="1">
      <alignment wrapText="1"/>
    </xf>
    <xf numFmtId="0" fontId="0" fillId="3" borderId="5" xfId="0" applyFill="1" applyBorder="1" applyAlignment="1">
      <alignment wrapText="1"/>
    </xf>
    <xf numFmtId="0" fontId="0" fillId="4" borderId="7" xfId="0" applyFill="1" applyBorder="1" applyAlignment="1">
      <alignment wrapText="1"/>
    </xf>
    <xf numFmtId="0" fontId="0" fillId="2" borderId="5" xfId="0" applyFill="1" applyBorder="1"/>
    <xf numFmtId="0" fontId="0" fillId="2" borderId="5" xfId="0" applyFill="1" applyBorder="1" applyAlignment="1">
      <alignment wrapText="1"/>
    </xf>
    <xf numFmtId="0" fontId="0" fillId="5" borderId="0" xfId="0" applyFill="1"/>
    <xf numFmtId="0" fontId="0" fillId="0" borderId="0" xfId="0" applyBorder="1" applyAlignment="1">
      <alignment horizontal="center"/>
    </xf>
    <xf numFmtId="0" fontId="0" fillId="0" borderId="0" xfId="0" applyBorder="1" applyAlignment="1">
      <alignment horizontal="center" wrapText="1"/>
    </xf>
    <xf numFmtId="0" fontId="0" fillId="0" borderId="0" xfId="0" applyAlignment="1">
      <alignment horizontal="center" wrapText="1"/>
    </xf>
    <xf numFmtId="0" fontId="0" fillId="0" borderId="0" xfId="0" applyAlignment="1">
      <alignment horizontal="center" vertical="center"/>
    </xf>
    <xf numFmtId="0" fontId="0" fillId="0" borderId="0" xfId="0" applyAlignment="1">
      <alignment horizontal="center"/>
    </xf>
    <xf numFmtId="0" fontId="0" fillId="0" borderId="14" xfId="0" applyBorder="1"/>
    <xf numFmtId="0" fontId="5" fillId="6" borderId="10" xfId="1"/>
    <xf numFmtId="164" fontId="6" fillId="7" borderId="11" xfId="2" applyNumberFormat="1" applyBorder="1" applyAlignment="1" applyProtection="1">
      <alignment horizontal="right"/>
      <protection hidden="1"/>
    </xf>
    <xf numFmtId="164" fontId="6" fillId="7" borderId="13" xfId="2" applyNumberFormat="1" applyBorder="1" applyAlignment="1" applyProtection="1">
      <alignment horizontal="right"/>
      <protection hidden="1"/>
    </xf>
    <xf numFmtId="164" fontId="6" fillId="7" borderId="12" xfId="2" applyNumberFormat="1" applyBorder="1" applyAlignment="1" applyProtection="1">
      <alignment horizontal="right"/>
      <protection hidden="1"/>
    </xf>
    <xf numFmtId="4" fontId="6" fillId="7" borderId="11" xfId="2" applyNumberFormat="1" applyBorder="1" applyAlignment="1" applyProtection="1">
      <alignment horizontal="right"/>
      <protection hidden="1"/>
    </xf>
    <xf numFmtId="4" fontId="6" fillId="7" borderId="13" xfId="2" applyNumberFormat="1" applyBorder="1" applyAlignment="1" applyProtection="1">
      <alignment horizontal="right"/>
      <protection hidden="1"/>
    </xf>
    <xf numFmtId="164" fontId="6" fillId="7" borderId="15" xfId="2" applyNumberFormat="1" applyBorder="1" applyAlignment="1" applyProtection="1">
      <alignment horizontal="right"/>
      <protection hidden="1"/>
    </xf>
    <xf numFmtId="3" fontId="5" fillId="6" borderId="11" xfId="1" applyNumberFormat="1" applyBorder="1" applyAlignment="1" applyProtection="1">
      <alignment horizontal="center"/>
      <protection locked="0"/>
    </xf>
    <xf numFmtId="0" fontId="5" fillId="6" borderId="12" xfId="1" applyBorder="1" applyAlignment="1" applyProtection="1">
      <alignment horizontal="center"/>
      <protection locked="0"/>
    </xf>
    <xf numFmtId="3" fontId="5" fillId="6" borderId="13" xfId="1" applyNumberFormat="1" applyBorder="1" applyAlignment="1" applyProtection="1">
      <alignment horizontal="center"/>
      <protection locked="0"/>
    </xf>
    <xf numFmtId="0" fontId="5" fillId="6" borderId="13" xfId="1" applyBorder="1" applyAlignment="1" applyProtection="1">
      <alignment horizontal="center"/>
      <protection locked="0"/>
    </xf>
    <xf numFmtId="0" fontId="0" fillId="0" borderId="0" xfId="0" applyAlignment="1">
      <alignment horizontal="center" wrapText="1"/>
    </xf>
  </cellXfs>
  <cellStyles count="3">
    <cellStyle name="Calculation" xfId="2" builtinId="22"/>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24A419-0203-45BE-91A9-B7903333C8F3}" name="Table1" displayName="Table1" ref="A2:A6" totalsRowShown="0">
  <autoFilter ref="A2:A6" xr:uid="{01C59C2F-89F5-43DD-B2DD-44ADFE60B545}"/>
  <tableColumns count="1">
    <tableColumn id="1" xr3:uid="{0FE6FE37-A695-42F9-A81B-FF206F45288B}" name="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6EEE6-B114-4C95-9882-56BF5506FBF3}">
  <dimension ref="A2:K41"/>
  <sheetViews>
    <sheetView tabSelected="1" workbookViewId="0">
      <selection activeCell="I16" sqref="I16"/>
    </sheetView>
  </sheetViews>
  <sheetFormatPr defaultRowHeight="15" x14ac:dyDescent="0.25"/>
  <cols>
    <col min="1" max="1" width="5.28515625" customWidth="1"/>
    <col min="2" max="2" width="2" customWidth="1"/>
    <col min="3" max="3" width="105.5703125" customWidth="1"/>
    <col min="4" max="4" width="12.140625" bestFit="1" customWidth="1"/>
    <col min="5" max="5" width="2.28515625" customWidth="1"/>
    <col min="10" max="10" width="15.5703125" bestFit="1" customWidth="1"/>
    <col min="12" max="12" width="11.5703125" bestFit="1" customWidth="1"/>
  </cols>
  <sheetData>
    <row r="2" spans="2:11" ht="33.75" x14ac:dyDescent="0.5">
      <c r="C2" s="3" t="s">
        <v>0</v>
      </c>
    </row>
    <row r="3" spans="2:11" ht="26.25" x14ac:dyDescent="0.4">
      <c r="C3" s="2" t="s">
        <v>6</v>
      </c>
      <c r="G3" s="37"/>
      <c r="H3" t="s">
        <v>35</v>
      </c>
    </row>
    <row r="4" spans="2:11" x14ac:dyDescent="0.25">
      <c r="C4" s="30" t="s">
        <v>34</v>
      </c>
    </row>
    <row r="5" spans="2:11" ht="15.75" customHeight="1" thickBot="1" x14ac:dyDescent="0.3">
      <c r="C5" s="9"/>
      <c r="I5" s="48"/>
      <c r="J5" s="48"/>
      <c r="K5" s="1"/>
    </row>
    <row r="6" spans="2:11" ht="9.9499999999999993" customHeight="1" x14ac:dyDescent="0.25">
      <c r="B6" s="10"/>
      <c r="C6" s="11"/>
      <c r="D6" s="11"/>
      <c r="E6" s="12"/>
    </row>
    <row r="7" spans="2:11" ht="15" customHeight="1" x14ac:dyDescent="0.25">
      <c r="B7" s="13"/>
      <c r="C7" s="31" t="s">
        <v>12</v>
      </c>
      <c r="D7" s="14"/>
      <c r="E7" s="15"/>
      <c r="I7" s="33"/>
      <c r="J7" s="33"/>
    </row>
    <row r="8" spans="2:11" ht="15.75" thickBot="1" x14ac:dyDescent="0.3">
      <c r="B8" s="13"/>
      <c r="C8" s="31" t="s">
        <v>1</v>
      </c>
      <c r="D8" s="14"/>
      <c r="E8" s="15"/>
      <c r="I8" s="35"/>
      <c r="J8" s="35"/>
    </row>
    <row r="9" spans="2:11" ht="17.25" x14ac:dyDescent="0.25">
      <c r="B9" s="13"/>
      <c r="C9" s="23" t="s">
        <v>33</v>
      </c>
      <c r="D9" s="44"/>
      <c r="E9" s="15"/>
      <c r="I9" s="34"/>
      <c r="J9" s="34"/>
    </row>
    <row r="10" spans="2:11" ht="15.75" thickBot="1" x14ac:dyDescent="0.3">
      <c r="B10" s="13"/>
      <c r="C10" s="24" t="s">
        <v>27</v>
      </c>
      <c r="D10" s="45"/>
      <c r="E10" s="15"/>
      <c r="I10" s="35"/>
      <c r="J10" s="35"/>
    </row>
    <row r="11" spans="2:11" x14ac:dyDescent="0.25">
      <c r="B11" s="13"/>
      <c r="C11" s="16"/>
      <c r="D11" s="14"/>
      <c r="E11" s="15"/>
      <c r="I11" s="35"/>
      <c r="J11" s="35"/>
    </row>
    <row r="12" spans="2:11" ht="15.75" thickBot="1" x14ac:dyDescent="0.3">
      <c r="B12" s="13"/>
      <c r="C12" s="32" t="s">
        <v>13</v>
      </c>
      <c r="D12" s="14"/>
      <c r="E12" s="15"/>
      <c r="I12" s="35"/>
      <c r="J12" s="35"/>
    </row>
    <row r="13" spans="2:11" x14ac:dyDescent="0.25">
      <c r="B13" s="13"/>
      <c r="C13" s="25" t="s">
        <v>14</v>
      </c>
      <c r="D13" s="38" t="str">
        <f>IF(D9&gt;0,D9*29,"-")</f>
        <v>-</v>
      </c>
      <c r="E13" s="15"/>
      <c r="I13" s="35"/>
      <c r="J13" s="35"/>
    </row>
    <row r="14" spans="2:11" x14ac:dyDescent="0.25">
      <c r="B14" s="13"/>
      <c r="C14" s="26" t="s">
        <v>15</v>
      </c>
      <c r="D14" s="39" t="str">
        <f>IF(D10&gt;0,D9*29*D10/100,"-")</f>
        <v>-</v>
      </c>
      <c r="E14" s="15"/>
      <c r="I14" s="35"/>
      <c r="J14" s="35"/>
    </row>
    <row r="15" spans="2:11" ht="15.75" thickBot="1" x14ac:dyDescent="0.3">
      <c r="B15" s="13"/>
      <c r="C15" s="27" t="s">
        <v>16</v>
      </c>
      <c r="D15" s="40" t="str">
        <f>IF(D10&gt;0,D9*29*(100-D10)/100,(IF(D9&gt;0,D9*29,"-")))</f>
        <v>-</v>
      </c>
      <c r="E15" s="15"/>
      <c r="I15" s="35"/>
      <c r="J15" s="35"/>
    </row>
    <row r="16" spans="2:11" ht="9.9499999999999993" customHeight="1" thickBot="1" x14ac:dyDescent="0.3">
      <c r="B16" s="18"/>
      <c r="C16" s="19"/>
      <c r="D16" s="20"/>
      <c r="E16" s="21"/>
    </row>
    <row r="17" spans="2:5" ht="15" customHeight="1" thickBot="1" x14ac:dyDescent="0.3">
      <c r="B17" s="14"/>
      <c r="C17" s="16"/>
      <c r="D17" s="17"/>
      <c r="E17" s="14"/>
    </row>
    <row r="18" spans="2:5" ht="9.9499999999999993" customHeight="1" x14ac:dyDescent="0.25">
      <c r="B18" s="10"/>
      <c r="C18" s="22"/>
      <c r="D18" s="11"/>
      <c r="E18" s="12"/>
    </row>
    <row r="19" spans="2:5" x14ac:dyDescent="0.25">
      <c r="B19" s="13"/>
      <c r="C19" s="32" t="s">
        <v>3</v>
      </c>
      <c r="D19" s="14"/>
      <c r="E19" s="15"/>
    </row>
    <row r="20" spans="2:5" ht="15.75" thickBot="1" x14ac:dyDescent="0.3">
      <c r="B20" s="13"/>
      <c r="C20" s="32" t="s">
        <v>4</v>
      </c>
      <c r="D20" s="14"/>
      <c r="E20" s="15"/>
    </row>
    <row r="21" spans="2:5" ht="17.25" x14ac:dyDescent="0.25">
      <c r="B21" s="13"/>
      <c r="C21" s="23" t="s">
        <v>17</v>
      </c>
      <c r="D21" s="44"/>
      <c r="E21" s="15"/>
    </row>
    <row r="22" spans="2:5" x14ac:dyDescent="0.25">
      <c r="B22" s="13"/>
      <c r="C22" s="29" t="s">
        <v>5</v>
      </c>
      <c r="D22" s="46"/>
      <c r="E22" s="15"/>
    </row>
    <row r="23" spans="2:5" x14ac:dyDescent="0.25">
      <c r="B23" s="13"/>
      <c r="C23" s="28" t="s">
        <v>21</v>
      </c>
      <c r="D23" s="47"/>
      <c r="E23" s="15"/>
    </row>
    <row r="24" spans="2:5" ht="15.75" thickBot="1" x14ac:dyDescent="0.3">
      <c r="B24" s="13"/>
      <c r="C24" s="24" t="s">
        <v>27</v>
      </c>
      <c r="D24" s="45"/>
      <c r="E24" s="15"/>
    </row>
    <row r="25" spans="2:5" x14ac:dyDescent="0.25">
      <c r="B25" s="13"/>
      <c r="C25" s="16"/>
      <c r="D25" s="11"/>
      <c r="E25" s="15"/>
    </row>
    <row r="26" spans="2:5" ht="15.75" thickBot="1" x14ac:dyDescent="0.3">
      <c r="B26" s="13"/>
      <c r="C26" s="32" t="s">
        <v>13</v>
      </c>
      <c r="D26" s="14"/>
      <c r="E26" s="15"/>
    </row>
    <row r="27" spans="2:5" x14ac:dyDescent="0.25">
      <c r="B27" s="13"/>
      <c r="C27" s="25" t="s">
        <v>28</v>
      </c>
      <c r="D27" s="41" t="str">
        <f>IF(D22&gt;0,D21/D22,"-")</f>
        <v>-</v>
      </c>
      <c r="E27" s="15"/>
    </row>
    <row r="28" spans="2:5" ht="15" customHeight="1" x14ac:dyDescent="0.25">
      <c r="B28" s="13"/>
      <c r="C28" s="26" t="s">
        <v>18</v>
      </c>
      <c r="D28" s="42" t="str">
        <f>IF(D23&gt;0,IF(D23="Residential",Fields!E15,(IF(D23="Commercial",Fields!H2,IF(D23="Industrial",Fields!H1,"-")))),"-")</f>
        <v>-</v>
      </c>
      <c r="E28" s="15"/>
    </row>
    <row r="29" spans="2:5" x14ac:dyDescent="0.25">
      <c r="B29" s="13"/>
      <c r="C29" s="26" t="s">
        <v>14</v>
      </c>
      <c r="D29" s="39" t="str">
        <f>IF(D23&gt;0,D21*0.6*D28*29,"-")</f>
        <v>-</v>
      </c>
      <c r="E29" s="15"/>
    </row>
    <row r="30" spans="2:5" x14ac:dyDescent="0.25">
      <c r="B30" s="13"/>
      <c r="C30" s="26" t="s">
        <v>15</v>
      </c>
      <c r="D30" s="39" t="str">
        <f>IF(D24&gt;0,D21*0.6*D28*D24/100*29,"-")</f>
        <v>-</v>
      </c>
      <c r="E30" s="15"/>
    </row>
    <row r="31" spans="2:5" ht="15.75" thickBot="1" x14ac:dyDescent="0.3">
      <c r="B31" s="13"/>
      <c r="C31" s="27" t="s">
        <v>16</v>
      </c>
      <c r="D31" s="43" t="str">
        <f>IF(D28="-","-",IF(D23&gt;0,D21*0.6*D28*(100-D24)/100*29,D21*0.6*D28*29))</f>
        <v>-</v>
      </c>
      <c r="E31" s="15"/>
    </row>
    <row r="32" spans="2:5" ht="9.9499999999999993" customHeight="1" thickBot="1" x14ac:dyDescent="0.3">
      <c r="B32" s="18"/>
      <c r="C32" s="19"/>
      <c r="D32" s="36"/>
      <c r="E32" s="21"/>
    </row>
    <row r="34" spans="1:3" x14ac:dyDescent="0.25">
      <c r="C34" t="s">
        <v>2</v>
      </c>
    </row>
    <row r="35" spans="1:3" ht="30" x14ac:dyDescent="0.25">
      <c r="A35" s="4">
        <v>1</v>
      </c>
      <c r="B35" s="4"/>
      <c r="C35" s="1" t="s">
        <v>7</v>
      </c>
    </row>
    <row r="36" spans="1:3" ht="30" x14ac:dyDescent="0.25">
      <c r="C36" s="5" t="s">
        <v>8</v>
      </c>
    </row>
    <row r="38" spans="1:3" ht="45" x14ac:dyDescent="0.25">
      <c r="A38" s="4">
        <v>2</v>
      </c>
      <c r="B38" s="4"/>
      <c r="C38" s="1" t="s">
        <v>9</v>
      </c>
    </row>
    <row r="39" spans="1:3" ht="30" x14ac:dyDescent="0.25">
      <c r="C39" s="7" t="s">
        <v>10</v>
      </c>
    </row>
    <row r="41" spans="1:3" ht="30" x14ac:dyDescent="0.25">
      <c r="C41" s="6" t="s">
        <v>11</v>
      </c>
    </row>
  </sheetData>
  <sheetProtection algorithmName="SHA-512" hashValue="/1yaMUJNRCuTWmAjZPEKnDZcldPyoabzVgT4/5UoRx9hnmAze86eQCgewSVyJ/+67JG4Vb8CIk0cF3vET3kiXw==" saltValue="ZHPyW+L3HLoHld6L2mNaxQ==" spinCount="100000" sheet="1" objects="1" scenarios="1"/>
  <mergeCells count="1">
    <mergeCell ref="I5:J5"/>
  </mergeCells>
  <pageMargins left="0.7" right="0.7" top="0.75" bottom="0.75" header="0.3" footer="0.3"/>
  <pageSetup paperSize="9"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Please select a subdivision type from the list" prompt="Select subdivision type" xr:uid="{D4E432EB-CA8F-495F-B74D-EF3C871C23B6}">
          <x14:formula1>
            <xm:f>Fields!$A$3:$A$6</xm:f>
          </x14:formula1>
          <xm:sqref>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520BF-162C-479E-8271-600EE2B42C04}">
  <dimension ref="A1:H15"/>
  <sheetViews>
    <sheetView workbookViewId="0">
      <selection activeCell="E15" sqref="E15"/>
    </sheetView>
  </sheetViews>
  <sheetFormatPr defaultRowHeight="15" x14ac:dyDescent="0.25"/>
  <cols>
    <col min="1" max="1" width="11.5703125" bestFit="1" customWidth="1"/>
    <col min="4" max="4" width="22.5703125" customWidth="1"/>
    <col min="5" max="5" width="8.28515625" bestFit="1" customWidth="1"/>
    <col min="7" max="7" width="28.42578125" bestFit="1" customWidth="1"/>
  </cols>
  <sheetData>
    <row r="1" spans="1:8" x14ac:dyDescent="0.25">
      <c r="A1" t="s">
        <v>25</v>
      </c>
      <c r="D1" s="48" t="s">
        <v>31</v>
      </c>
      <c r="E1" s="48"/>
      <c r="G1" s="8" t="s">
        <v>29</v>
      </c>
      <c r="H1">
        <v>1.3</v>
      </c>
    </row>
    <row r="2" spans="1:8" x14ac:dyDescent="0.25">
      <c r="A2" t="s">
        <v>26</v>
      </c>
      <c r="G2" s="8" t="s">
        <v>30</v>
      </c>
      <c r="H2">
        <v>1.3</v>
      </c>
    </row>
    <row r="3" spans="1:8" ht="30" x14ac:dyDescent="0.25">
      <c r="A3" t="s">
        <v>22</v>
      </c>
      <c r="D3" s="33" t="s">
        <v>19</v>
      </c>
      <c r="E3" s="33" t="s">
        <v>20</v>
      </c>
    </row>
    <row r="4" spans="1:8" x14ac:dyDescent="0.25">
      <c r="A4" t="s">
        <v>24</v>
      </c>
      <c r="D4" s="35">
        <v>0</v>
      </c>
      <c r="E4" s="34">
        <v>1.1499999999999999</v>
      </c>
    </row>
    <row r="5" spans="1:8" x14ac:dyDescent="0.25">
      <c r="A5" t="s">
        <v>23</v>
      </c>
      <c r="D5" s="34">
        <v>300</v>
      </c>
      <c r="E5" s="35">
        <v>1</v>
      </c>
    </row>
    <row r="6" spans="1:8" x14ac:dyDescent="0.25">
      <c r="D6" s="35">
        <v>600</v>
      </c>
      <c r="E6" s="35">
        <v>0.9</v>
      </c>
    </row>
    <row r="7" spans="1:8" x14ac:dyDescent="0.25">
      <c r="D7" s="35">
        <v>1000</v>
      </c>
      <c r="E7" s="35">
        <v>0.8</v>
      </c>
    </row>
    <row r="8" spans="1:8" x14ac:dyDescent="0.25">
      <c r="D8" s="35">
        <v>2000</v>
      </c>
      <c r="E8" s="35">
        <v>0.7</v>
      </c>
    </row>
    <row r="9" spans="1:8" x14ac:dyDescent="0.25">
      <c r="D9" s="35">
        <v>4000</v>
      </c>
      <c r="E9" s="35">
        <v>0.6</v>
      </c>
    </row>
    <row r="10" spans="1:8" x14ac:dyDescent="0.25">
      <c r="D10" s="35">
        <v>10000</v>
      </c>
      <c r="E10" s="35">
        <v>0.5</v>
      </c>
    </row>
    <row r="11" spans="1:8" x14ac:dyDescent="0.25">
      <c r="D11" s="35">
        <v>1000000</v>
      </c>
      <c r="E11" s="35">
        <v>0.5</v>
      </c>
    </row>
    <row r="15" spans="1:8" x14ac:dyDescent="0.25">
      <c r="D15" t="s">
        <v>32</v>
      </c>
      <c r="E15" t="e">
        <f>VLOOKUP(Calculator!D27,D4:E11,2,TRUE)</f>
        <v>#N/A</v>
      </c>
    </row>
  </sheetData>
  <mergeCells count="1">
    <mergeCell ref="D1:E1"/>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Fields</vt:lpstr>
    </vt:vector>
  </TitlesOfParts>
  <Company>Mornington Peninsula Shire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Shane Hardingham</dc:creator>
  <cp:lastModifiedBy>Brenda Lee</cp:lastModifiedBy>
  <dcterms:created xsi:type="dcterms:W3CDTF">2021-07-29T01:40:32Z</dcterms:created>
  <dcterms:modified xsi:type="dcterms:W3CDTF">2022-03-24T01:15:40Z</dcterms:modified>
</cp:coreProperties>
</file>